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15531031\Desktop\COF\"/>
    </mc:Choice>
  </mc:AlternateContent>
  <bookViews>
    <workbookView xWindow="0" yWindow="0" windowWidth="21600" windowHeight="9600"/>
  </bookViews>
  <sheets>
    <sheet name="Simulação_da_alteração" sheetId="1" r:id="rId1"/>
    <sheet name="Extinção_criação" sheetId="2" r:id="rId2"/>
  </sheets>
  <externalReferences>
    <externalReference r:id="rId3"/>
  </externalReferences>
  <definedNames>
    <definedName name="_xlnm.Print_Area" localSheetId="0">Simulação_da_alteração!$A$1:$N$73</definedName>
    <definedName name="_xlnm.Print_Titles" localSheetId="0">Simulação_da_alteração!$A$1:$IV$4</definedName>
  </definedNames>
  <calcPr calcId="162913"/>
</workbook>
</file>

<file path=xl/calcChain.xml><?xml version="1.0" encoding="utf-8"?>
<calcChain xmlns="http://schemas.openxmlformats.org/spreadsheetml/2006/main">
  <c r="C24" i="2" l="1"/>
  <c r="C23" i="2"/>
  <c r="C22" i="2"/>
  <c r="C16" i="2"/>
  <c r="C15" i="2"/>
  <c r="C14" i="2"/>
  <c r="C8" i="2"/>
  <c r="C7" i="2"/>
  <c r="C6" i="2"/>
  <c r="C27" i="2"/>
  <c r="B27" i="2"/>
  <c r="B19" i="2"/>
  <c r="B11" i="2"/>
  <c r="H73" i="1"/>
  <c r="C73" i="1"/>
  <c r="J72" i="1"/>
  <c r="E72" i="1"/>
  <c r="J71" i="1"/>
  <c r="E71" i="1"/>
  <c r="J70" i="1"/>
  <c r="E70" i="1"/>
  <c r="J69" i="1"/>
  <c r="E69" i="1"/>
  <c r="J68" i="1"/>
  <c r="J73" i="1" s="1"/>
  <c r="E68" i="1"/>
  <c r="E73" i="1" s="1"/>
  <c r="O73" i="1" s="1"/>
  <c r="L73" i="1" s="1"/>
  <c r="H62" i="1"/>
  <c r="C62" i="1"/>
  <c r="J61" i="1"/>
  <c r="E61" i="1"/>
  <c r="J60" i="1"/>
  <c r="E60" i="1"/>
  <c r="J59" i="1"/>
  <c r="E59" i="1"/>
  <c r="J58" i="1"/>
  <c r="E58" i="1"/>
  <c r="J57" i="1"/>
  <c r="E57" i="1"/>
  <c r="J56" i="1"/>
  <c r="E56" i="1"/>
  <c r="J55" i="1"/>
  <c r="E55" i="1"/>
  <c r="J54" i="1"/>
  <c r="E54" i="1"/>
  <c r="J53" i="1"/>
  <c r="J62" i="1" s="1"/>
  <c r="E53" i="1"/>
  <c r="E62" i="1" s="1"/>
  <c r="O62" i="1" s="1"/>
  <c r="L62" i="1" s="1"/>
  <c r="H47" i="1"/>
  <c r="C47" i="1"/>
  <c r="J46" i="1"/>
  <c r="E46" i="1"/>
  <c r="J45" i="1"/>
  <c r="E45" i="1"/>
  <c r="J44" i="1"/>
  <c r="E44" i="1"/>
  <c r="J43" i="1"/>
  <c r="E43" i="1"/>
  <c r="J42" i="1"/>
  <c r="E42" i="1"/>
  <c r="J41" i="1"/>
  <c r="E41" i="1"/>
  <c r="J40" i="1"/>
  <c r="E40" i="1"/>
  <c r="J39" i="1"/>
  <c r="E39" i="1"/>
  <c r="J38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N18" i="1"/>
  <c r="O17" i="1" s="1"/>
  <c r="N17" i="1" s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N9" i="1"/>
  <c r="O8" i="1" s="1"/>
  <c r="N8" i="1" s="1"/>
  <c r="J9" i="1"/>
  <c r="E9" i="1"/>
  <c r="J8" i="1"/>
  <c r="E8" i="1"/>
  <c r="O7" i="1"/>
  <c r="N7" i="1" s="1"/>
  <c r="J7" i="1"/>
  <c r="J47" i="1" s="1"/>
  <c r="E7" i="1"/>
  <c r="E47" i="1" s="1"/>
  <c r="C11" i="2" l="1"/>
  <c r="C19" i="2"/>
  <c r="O47" i="1"/>
  <c r="L47" i="1" s="1"/>
  <c r="O16" i="1"/>
  <c r="N16" i="1" s="1"/>
</calcChain>
</file>

<file path=xl/sharedStrings.xml><?xml version="1.0" encoding="utf-8"?>
<sst xmlns="http://schemas.openxmlformats.org/spreadsheetml/2006/main" count="239" uniqueCount="101">
  <si>
    <t>TABELA PARA ALTERAÇÃO DE PONTOS (DAI - FGI - GTEI)</t>
  </si>
  <si>
    <t xml:space="preserve"> CARGOS DE PROVIMENTO EM COMISSÃO  - DAI</t>
  </si>
  <si>
    <t>CARGOS OCUPADOS EM 31/12/2018</t>
  </si>
  <si>
    <t>SITUAÇÃO PROPOSTA (alteração)</t>
  </si>
  <si>
    <t>Forma de Recrutamento 
(50% limitado)</t>
  </si>
  <si>
    <t>Espécie / Nível</t>
  </si>
  <si>
    <t>Valor (R$)</t>
  </si>
  <si>
    <t>Quant. 
Cargos</t>
  </si>
  <si>
    <t>DAI Unitário</t>
  </si>
  <si>
    <t>Total de 
Pontos</t>
  </si>
  <si>
    <t>Total de Pontos</t>
  </si>
  <si>
    <t>DAI-1 / DAI-2 / DAI3</t>
  </si>
  <si>
    <t>DAI-1</t>
  </si>
  <si>
    <t>Limitado</t>
  </si>
  <si>
    <t>DAI-2</t>
  </si>
  <si>
    <t>Amplo</t>
  </si>
  <si>
    <t>DAI-3</t>
  </si>
  <si>
    <t>Total</t>
  </si>
  <si>
    <t>DAI-4</t>
  </si>
  <si>
    <t>DAI-5</t>
  </si>
  <si>
    <t>DAI-6</t>
  </si>
  <si>
    <t>Forma de Recrutamento
(25% limitado)</t>
  </si>
  <si>
    <t>DAI-7</t>
  </si>
  <si>
    <t>DAI-8</t>
  </si>
  <si>
    <t>DAI-4   a   DAI-25</t>
  </si>
  <si>
    <t>DAI-9</t>
  </si>
  <si>
    <t>DAI-10</t>
  </si>
  <si>
    <t>DAI-11</t>
  </si>
  <si>
    <t>DAI-12</t>
  </si>
  <si>
    <t>DAI-13</t>
  </si>
  <si>
    <t>DAI-14</t>
  </si>
  <si>
    <t>DAI-15</t>
  </si>
  <si>
    <t>DAI-16</t>
  </si>
  <si>
    <t>DAI-17</t>
  </si>
  <si>
    <t>DAI-18</t>
  </si>
  <si>
    <t>DAI-19</t>
  </si>
  <si>
    <t>DAI-20</t>
  </si>
  <si>
    <t>DAI-21</t>
  </si>
  <si>
    <t>DAI-22</t>
  </si>
  <si>
    <t>DAI-23</t>
  </si>
  <si>
    <t>DAI-24</t>
  </si>
  <si>
    <t>DAI-25</t>
  </si>
  <si>
    <t>DAI-26</t>
  </si>
  <si>
    <t>DAI-27</t>
  </si>
  <si>
    <t>DAI-28</t>
  </si>
  <si>
    <t>DAI-29</t>
  </si>
  <si>
    <t>DAI-30</t>
  </si>
  <si>
    <t>DAI-31</t>
  </si>
  <si>
    <t>DAI-32</t>
  </si>
  <si>
    <t>DAI-33</t>
  </si>
  <si>
    <t>DAI-34</t>
  </si>
  <si>
    <t>DAI-35</t>
  </si>
  <si>
    <t>DAI-36</t>
  </si>
  <si>
    <t>DAI-37</t>
  </si>
  <si>
    <t>DAI-38</t>
  </si>
  <si>
    <t>DAI-39</t>
  </si>
  <si>
    <t>DAI-40</t>
  </si>
  <si>
    <t xml:space="preserve">SALDO </t>
  </si>
  <si>
    <t>FUNÇÕES GRATIFICADAS - FGI</t>
  </si>
  <si>
    <t>FUNÇÕES OCUPADAS EM 31/12/2018</t>
  </si>
  <si>
    <t>Quant. 
FGI</t>
  </si>
  <si>
    <t>FGI - Unitário</t>
  </si>
  <si>
    <t>FGI-1</t>
  </si>
  <si>
    <t>FGI-2</t>
  </si>
  <si>
    <t>FGI-3</t>
  </si>
  <si>
    <t>FGI-4</t>
  </si>
  <si>
    <t>FGI-5</t>
  </si>
  <si>
    <t>FGI-6</t>
  </si>
  <si>
    <t>FGI-7</t>
  </si>
  <si>
    <t>FGI-8</t>
  </si>
  <si>
    <t>FGI-9</t>
  </si>
  <si>
    <t>GRATIFICAÇÕES TEMPORÁRIAS ESTRATÉGICAS - GTE</t>
  </si>
  <si>
    <t>GRATIFICAÇÕES ATRIBUÍDAS EM 31/12/2018</t>
  </si>
  <si>
    <t>Quant. 
GTE</t>
  </si>
  <si>
    <t>GTE - Unitário</t>
  </si>
  <si>
    <t>GTE-1</t>
  </si>
  <si>
    <t>GTE-2</t>
  </si>
  <si>
    <t>GTE-3</t>
  </si>
  <si>
    <t>GTE-4</t>
  </si>
  <si>
    <t>GTE-5</t>
  </si>
  <si>
    <t>ENTIDADE: ...</t>
  </si>
  <si>
    <t>CARGOS A SEREM EXTINTOS</t>
  </si>
  <si>
    <t>CARGO</t>
  </si>
  <si>
    <t>Quantidade</t>
  </si>
  <si>
    <t>Pontuação Total</t>
  </si>
  <si>
    <t>Identificação da Vaga</t>
  </si>
  <si>
    <t>ocupado em 31/12/2018</t>
  </si>
  <si>
    <t>Recrutamento Amplo</t>
  </si>
  <si>
    <t>Recrutamento Limitado</t>
  </si>
  <si>
    <t>PH11...., PH11...</t>
  </si>
  <si>
    <t>PH11....</t>
  </si>
  <si>
    <t>sim</t>
  </si>
  <si>
    <t>(PH é SEPLAG)</t>
  </si>
  <si>
    <t>...</t>
  </si>
  <si>
    <t>FUNÇÃO</t>
  </si>
  <si>
    <t>Identificação da vaga</t>
  </si>
  <si>
    <t>ocupada em 31/12/2018</t>
  </si>
  <si>
    <t xml:space="preserve">PH11...., PH11..., </t>
  </si>
  <si>
    <t>GTE</t>
  </si>
  <si>
    <t>PH11...., PH11...,</t>
  </si>
  <si>
    <t>CARGOS E FUNÇÕES A SEREM CRIADOS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</si>
</sst>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808080"/>
        <bgColor rgb="FF80808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99FFCC"/>
        <bgColor rgb="FF99FFCC"/>
      </patternFill>
    </fill>
    <fill>
      <patternFill patternType="solid">
        <fgColor rgb="FFF2F2F2"/>
        <bgColor rgb="FFF2F2F2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9" fillId="9" borderId="0" applyNumberFormat="0" applyBorder="0" applyAlignment="0" applyProtection="0"/>
    <xf numFmtId="0" fontId="10" fillId="22" borderId="0" applyNumberFormat="0" applyBorder="0" applyAlignment="0" applyProtection="0"/>
    <xf numFmtId="0" fontId="8" fillId="13" borderId="1" applyNumberFormat="0" applyAlignment="0" applyProtection="0"/>
    <xf numFmtId="0" fontId="11" fillId="20" borderId="5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 applyNumberFormat="0" applyFont="0" applyBorder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top" wrapText="1"/>
    </xf>
    <xf numFmtId="4" fontId="3" fillId="26" borderId="11" xfId="0" applyNumberFormat="1" applyFont="1" applyFill="1" applyBorder="1" applyAlignment="1">
      <alignment horizontal="right" vertical="center"/>
    </xf>
    <xf numFmtId="0" fontId="3" fillId="23" borderId="10" xfId="0" applyFont="1" applyFill="1" applyBorder="1" applyAlignment="1">
      <alignment horizontal="center" vertical="center"/>
    </xf>
    <xf numFmtId="3" fontId="3" fillId="23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center"/>
    </xf>
    <xf numFmtId="4" fontId="3" fillId="26" borderId="10" xfId="0" applyNumberFormat="1" applyFont="1" applyFill="1" applyBorder="1" applyAlignment="1">
      <alignment horizontal="right" vertical="center"/>
    </xf>
    <xf numFmtId="0" fontId="3" fillId="23" borderId="10" xfId="0" applyFont="1" applyFill="1" applyBorder="1" applyAlignment="1">
      <alignment vertical="center"/>
    </xf>
    <xf numFmtId="3" fontId="18" fillId="23" borderId="10" xfId="0" applyNumberFormat="1" applyFont="1" applyFill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3" fontId="3" fillId="27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3" fillId="27" borderId="11" xfId="0" applyFont="1" applyFill="1" applyBorder="1" applyAlignment="1">
      <alignment horizontal="left" vertical="center"/>
    </xf>
    <xf numFmtId="0" fontId="3" fillId="27" borderId="12" xfId="0" applyFont="1" applyFill="1" applyBorder="1" applyAlignment="1">
      <alignment horizontal="left" vertical="center"/>
    </xf>
    <xf numFmtId="0" fontId="3" fillId="27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3" fontId="18" fillId="27" borderId="12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3" fillId="26" borderId="15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top" wrapText="1"/>
    </xf>
    <xf numFmtId="4" fontId="18" fillId="28" borderId="10" xfId="0" applyNumberFormat="1" applyFont="1" applyFill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top" wrapText="1"/>
    </xf>
    <xf numFmtId="4" fontId="18" fillId="26" borderId="10" xfId="0" applyNumberFormat="1" applyFont="1" applyFill="1" applyBorder="1" applyAlignment="1">
      <alignment horizontal="right" vertical="center"/>
    </xf>
    <xf numFmtId="0" fontId="18" fillId="24" borderId="0" xfId="0" applyFont="1" applyFill="1" applyAlignment="1">
      <alignment horizontal="center" vertical="center"/>
    </xf>
    <xf numFmtId="4" fontId="18" fillId="28" borderId="11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2" fontId="18" fillId="26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top" wrapText="1"/>
    </xf>
    <xf numFmtId="3" fontId="3" fillId="26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3" fontId="18" fillId="25" borderId="10" xfId="0" applyNumberFormat="1" applyFont="1" applyFill="1" applyBorder="1" applyAlignment="1">
      <alignment vertical="top" wrapText="1"/>
    </xf>
    <xf numFmtId="3" fontId="3" fillId="25" borderId="10" xfId="0" applyNumberFormat="1" applyFont="1" applyFill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2" fontId="18" fillId="28" borderId="1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24" borderId="11" xfId="0" applyFill="1" applyBorder="1"/>
    <xf numFmtId="0" fontId="0" fillId="0" borderId="16" xfId="0" applyFill="1" applyBorder="1"/>
    <xf numFmtId="0" fontId="18" fillId="25" borderId="10" xfId="0" applyFont="1" applyFill="1" applyBorder="1" applyAlignment="1">
      <alignment horizontal="center" vertical="center"/>
    </xf>
    <xf numFmtId="0" fontId="0" fillId="24" borderId="10" xfId="0" applyFill="1" applyBorder="1"/>
    <xf numFmtId="0" fontId="0" fillId="0" borderId="0" xfId="0"/>
    <xf numFmtId="0" fontId="18" fillId="25" borderId="10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left" vertical="center"/>
    </xf>
    <xf numFmtId="0" fontId="0" fillId="0" borderId="14" xfId="0" applyFill="1" applyBorder="1"/>
    <xf numFmtId="0" fontId="3" fillId="23" borderId="10" xfId="0" applyFont="1" applyFill="1" applyBorder="1" applyAlignment="1">
      <alignment horizontal="left" vertical="center"/>
    </xf>
    <xf numFmtId="0" fontId="18" fillId="23" borderId="10" xfId="0" applyFont="1" applyFill="1" applyBorder="1" applyAlignment="1">
      <alignment horizontal="left" vertical="center"/>
    </xf>
    <xf numFmtId="2" fontId="18" fillId="26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 customBuiltin="1"/>
    <cellStyle name="Normal 2" xfId="4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1083911/AppData/Local/Microsoft/Windows/Temporary%20Internet%20Files/Content.Outlook/D7L1GHT5/proposta_alteracao_DAI_FGI_GTEI_reforma%20administrativa%20indireta%20(modelo%2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ção_da_alteração"/>
      <sheetName val="Extinção_criação"/>
    </sheetNames>
    <sheetDataSet>
      <sheetData sheetId="0">
        <row r="7">
          <cell r="D7">
            <v>1</v>
          </cell>
        </row>
        <row r="8">
          <cell r="D8">
            <v>1.2</v>
          </cell>
        </row>
        <row r="9">
          <cell r="D9">
            <v>1.4</v>
          </cell>
        </row>
        <row r="43">
          <cell r="D43">
            <v>1</v>
          </cell>
        </row>
        <row r="44">
          <cell r="D44">
            <v>1.88</v>
          </cell>
        </row>
        <row r="45">
          <cell r="D45">
            <v>2.5</v>
          </cell>
        </row>
        <row r="58">
          <cell r="D58">
            <v>1</v>
          </cell>
        </row>
        <row r="59">
          <cell r="D59">
            <v>2</v>
          </cell>
        </row>
        <row r="60">
          <cell r="D60">
            <v>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workbookViewId="0">
      <selection sqref="A1:J1"/>
    </sheetView>
  </sheetViews>
  <sheetFormatPr defaultRowHeight="15" x14ac:dyDescent="0.25"/>
  <cols>
    <col min="1" max="1" width="15.42578125" style="43" customWidth="1"/>
    <col min="2" max="2" width="12.42578125" style="43" customWidth="1"/>
    <col min="3" max="3" width="10.28515625" style="44" customWidth="1"/>
    <col min="4" max="4" width="12.28515625" style="44" customWidth="1"/>
    <col min="5" max="5" width="12.28515625" style="43" customWidth="1"/>
    <col min="6" max="6" width="3.42578125" style="43" customWidth="1"/>
    <col min="7" max="7" width="19" style="43" customWidth="1"/>
    <col min="8" max="8" width="10.28515625" style="45" customWidth="1"/>
    <col min="9" max="10" width="12.28515625" style="43" customWidth="1"/>
    <col min="11" max="11" width="7.42578125" style="43" customWidth="1"/>
    <col min="12" max="14" width="9.140625" style="43" customWidth="1"/>
    <col min="15" max="15" width="9.140625" style="43" hidden="1" customWidth="1"/>
    <col min="16" max="16" width="12" style="43" customWidth="1"/>
    <col min="17" max="17" width="0" style="43" hidden="1" customWidth="1"/>
    <col min="18" max="18" width="9.140625" style="43" customWidth="1"/>
    <col min="19" max="16384" width="9.140625" style="43"/>
  </cols>
  <sheetData>
    <row r="1" spans="1:15" s="1" customForma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5" s="1" customFormat="1" ht="7.5" customHeight="1" x14ac:dyDescent="0.2">
      <c r="C2" s="2"/>
      <c r="D2" s="2"/>
      <c r="H2" s="3"/>
    </row>
    <row r="3" spans="1:15" s="1" customFormat="1" x14ac:dyDescent="0.2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</row>
    <row r="4" spans="1:15" s="1" customFormat="1" ht="10.5" customHeight="1" x14ac:dyDescent="0.2">
      <c r="C4" s="2"/>
      <c r="D4" s="2"/>
      <c r="H4" s="3"/>
    </row>
    <row r="5" spans="1:15" s="1" customFormat="1" ht="27" customHeight="1" x14ac:dyDescent="0.2">
      <c r="A5" s="58" t="s">
        <v>2</v>
      </c>
      <c r="B5" s="58"/>
      <c r="C5" s="58"/>
      <c r="D5" s="58"/>
      <c r="E5" s="58"/>
      <c r="F5" s="62"/>
      <c r="G5" s="58" t="s">
        <v>3</v>
      </c>
      <c r="H5" s="58"/>
      <c r="I5" s="58"/>
      <c r="J5" s="58"/>
      <c r="L5" s="64" t="s">
        <v>4</v>
      </c>
      <c r="M5" s="64"/>
      <c r="N5" s="64"/>
    </row>
    <row r="6" spans="1:15" s="1" customFormat="1" ht="30" x14ac:dyDescent="0.2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62"/>
      <c r="G6" s="4" t="s">
        <v>5</v>
      </c>
      <c r="H6" s="5" t="s">
        <v>7</v>
      </c>
      <c r="I6" s="5" t="s">
        <v>8</v>
      </c>
      <c r="J6" s="4" t="s">
        <v>10</v>
      </c>
      <c r="L6" s="61" t="s">
        <v>11</v>
      </c>
      <c r="M6" s="61"/>
      <c r="N6" s="61"/>
    </row>
    <row r="7" spans="1:15" s="1" customFormat="1" x14ac:dyDescent="0.2">
      <c r="A7" s="7" t="s">
        <v>12</v>
      </c>
      <c r="B7" s="8">
        <v>550</v>
      </c>
      <c r="C7" s="9"/>
      <c r="D7" s="8">
        <v>1</v>
      </c>
      <c r="E7" s="10">
        <f t="shared" ref="E7:E46" si="0">C7*D7</f>
        <v>0</v>
      </c>
      <c r="F7" s="62"/>
      <c r="G7" s="11" t="s">
        <v>12</v>
      </c>
      <c r="H7" s="12"/>
      <c r="I7" s="13">
        <v>1</v>
      </c>
      <c r="J7" s="14">
        <f t="shared" ref="J7:J46" si="1">H7*I7</f>
        <v>0</v>
      </c>
      <c r="L7" s="67" t="s">
        <v>13</v>
      </c>
      <c r="M7" s="67"/>
      <c r="N7" s="15">
        <f>ROUNDUP(O7,0)</f>
        <v>0</v>
      </c>
      <c r="O7" s="1">
        <f>N9/2</f>
        <v>0</v>
      </c>
    </row>
    <row r="8" spans="1:15" s="1" customFormat="1" x14ac:dyDescent="0.2">
      <c r="A8" s="7" t="s">
        <v>14</v>
      </c>
      <c r="B8" s="8">
        <v>660</v>
      </c>
      <c r="C8" s="9"/>
      <c r="D8" s="8">
        <v>1.2</v>
      </c>
      <c r="E8" s="10">
        <f t="shared" si="0"/>
        <v>0</v>
      </c>
      <c r="F8" s="62"/>
      <c r="G8" s="11" t="s">
        <v>14</v>
      </c>
      <c r="H8" s="12"/>
      <c r="I8" s="13">
        <v>1.2</v>
      </c>
      <c r="J8" s="14">
        <f t="shared" si="1"/>
        <v>0</v>
      </c>
      <c r="L8" s="67" t="s">
        <v>15</v>
      </c>
      <c r="M8" s="67"/>
      <c r="N8" s="15">
        <f>ROUNDDOWN(O8,0)</f>
        <v>0</v>
      </c>
      <c r="O8" s="1">
        <f>N9/2</f>
        <v>0</v>
      </c>
    </row>
    <row r="9" spans="1:15" s="1" customFormat="1" x14ac:dyDescent="0.2">
      <c r="A9" s="7" t="s">
        <v>16</v>
      </c>
      <c r="B9" s="8">
        <v>770</v>
      </c>
      <c r="C9" s="9"/>
      <c r="D9" s="8">
        <v>1.4</v>
      </c>
      <c r="E9" s="10">
        <f t="shared" si="0"/>
        <v>0</v>
      </c>
      <c r="F9" s="62"/>
      <c r="G9" s="11" t="s">
        <v>16</v>
      </c>
      <c r="H9" s="12"/>
      <c r="I9" s="13">
        <v>1.4</v>
      </c>
      <c r="J9" s="14">
        <f t="shared" si="1"/>
        <v>0</v>
      </c>
      <c r="L9" s="68" t="s">
        <v>17</v>
      </c>
      <c r="M9" s="68"/>
      <c r="N9" s="16">
        <f>SUM(H7:H9)</f>
        <v>0</v>
      </c>
    </row>
    <row r="10" spans="1:15" s="1" customFormat="1" x14ac:dyDescent="0.2">
      <c r="A10" s="7" t="s">
        <v>18</v>
      </c>
      <c r="B10" s="8">
        <v>880</v>
      </c>
      <c r="C10" s="9"/>
      <c r="D10" s="8">
        <v>1.6</v>
      </c>
      <c r="E10" s="10">
        <f t="shared" si="0"/>
        <v>0</v>
      </c>
      <c r="F10" s="62"/>
      <c r="G10" s="17" t="s">
        <v>18</v>
      </c>
      <c r="H10" s="18"/>
      <c r="I10" s="13">
        <v>1.6</v>
      </c>
      <c r="J10" s="14">
        <f t="shared" si="1"/>
        <v>0</v>
      </c>
    </row>
    <row r="11" spans="1:15" s="1" customFormat="1" x14ac:dyDescent="0.2">
      <c r="A11" s="7" t="s">
        <v>19</v>
      </c>
      <c r="B11" s="8">
        <v>990</v>
      </c>
      <c r="C11" s="9"/>
      <c r="D11" s="8">
        <v>1.8</v>
      </c>
      <c r="E11" s="10">
        <f t="shared" si="0"/>
        <v>0</v>
      </c>
      <c r="F11" s="62"/>
      <c r="G11" s="17" t="s">
        <v>19</v>
      </c>
      <c r="H11" s="18"/>
      <c r="I11" s="13">
        <v>1.8</v>
      </c>
      <c r="J11" s="14">
        <f t="shared" si="1"/>
        <v>0</v>
      </c>
    </row>
    <row r="12" spans="1:15" s="1" customFormat="1" x14ac:dyDescent="0.2">
      <c r="A12" s="7" t="s">
        <v>20</v>
      </c>
      <c r="B12" s="8">
        <v>1100</v>
      </c>
      <c r="C12" s="9"/>
      <c r="D12" s="8">
        <v>2</v>
      </c>
      <c r="E12" s="10">
        <f t="shared" si="0"/>
        <v>0</v>
      </c>
      <c r="F12" s="62"/>
      <c r="G12" s="17" t="s">
        <v>20</v>
      </c>
      <c r="H12" s="18"/>
      <c r="I12" s="13">
        <v>2</v>
      </c>
      <c r="J12" s="14">
        <f t="shared" si="1"/>
        <v>0</v>
      </c>
      <c r="L12" s="64" t="s">
        <v>21</v>
      </c>
      <c r="M12" s="64"/>
      <c r="N12" s="64"/>
    </row>
    <row r="13" spans="1:15" s="1" customFormat="1" ht="15" customHeight="1" x14ac:dyDescent="0.2">
      <c r="A13" s="7" t="s">
        <v>22</v>
      </c>
      <c r="B13" s="8">
        <v>1210</v>
      </c>
      <c r="C13" s="9"/>
      <c r="D13" s="8">
        <v>2.2000000000000002</v>
      </c>
      <c r="E13" s="10">
        <f t="shared" si="0"/>
        <v>0</v>
      </c>
      <c r="F13" s="62"/>
      <c r="G13" s="17" t="s">
        <v>22</v>
      </c>
      <c r="H13" s="18"/>
      <c r="I13" s="13">
        <v>2.2000000000000002</v>
      </c>
      <c r="J13" s="14">
        <f t="shared" si="1"/>
        <v>0</v>
      </c>
      <c r="L13" s="64"/>
      <c r="M13" s="64"/>
      <c r="N13" s="64"/>
    </row>
    <row r="14" spans="1:15" s="1" customFormat="1" ht="15" customHeight="1" x14ac:dyDescent="0.2">
      <c r="A14" s="7" t="s">
        <v>23</v>
      </c>
      <c r="B14" s="8">
        <v>1320</v>
      </c>
      <c r="C14" s="9"/>
      <c r="D14" s="8">
        <v>2.4</v>
      </c>
      <c r="E14" s="10">
        <f t="shared" si="0"/>
        <v>0</v>
      </c>
      <c r="F14" s="62"/>
      <c r="G14" s="17" t="s">
        <v>23</v>
      </c>
      <c r="H14" s="18"/>
      <c r="I14" s="13">
        <v>2.4</v>
      </c>
      <c r="J14" s="14">
        <f t="shared" si="1"/>
        <v>0</v>
      </c>
      <c r="L14" s="61" t="s">
        <v>24</v>
      </c>
      <c r="M14" s="61"/>
      <c r="N14" s="61"/>
    </row>
    <row r="15" spans="1:15" s="1" customFormat="1" ht="15" customHeight="1" x14ac:dyDescent="0.2">
      <c r="A15" s="7" t="s">
        <v>25</v>
      </c>
      <c r="B15" s="8">
        <v>1430</v>
      </c>
      <c r="C15" s="9"/>
      <c r="D15" s="8">
        <v>2.6</v>
      </c>
      <c r="E15" s="10">
        <f t="shared" si="0"/>
        <v>0</v>
      </c>
      <c r="F15" s="62"/>
      <c r="G15" s="17" t="s">
        <v>25</v>
      </c>
      <c r="H15" s="18"/>
      <c r="I15" s="13">
        <v>2.6</v>
      </c>
      <c r="J15" s="14">
        <f t="shared" si="1"/>
        <v>0</v>
      </c>
      <c r="L15" s="61"/>
      <c r="M15" s="61"/>
      <c r="N15" s="61"/>
      <c r="O15" s="19"/>
    </row>
    <row r="16" spans="1:15" s="1" customFormat="1" ht="15" customHeight="1" x14ac:dyDescent="0.2">
      <c r="A16" s="7" t="s">
        <v>26</v>
      </c>
      <c r="B16" s="8">
        <v>1485</v>
      </c>
      <c r="C16" s="9"/>
      <c r="D16" s="8">
        <v>2.7</v>
      </c>
      <c r="E16" s="10">
        <f t="shared" si="0"/>
        <v>0</v>
      </c>
      <c r="F16" s="62"/>
      <c r="G16" s="17" t="s">
        <v>26</v>
      </c>
      <c r="H16" s="18"/>
      <c r="I16" s="13">
        <v>2.7</v>
      </c>
      <c r="J16" s="14">
        <f t="shared" si="1"/>
        <v>0</v>
      </c>
      <c r="L16" s="20" t="s">
        <v>13</v>
      </c>
      <c r="M16" s="21"/>
      <c r="N16" s="22">
        <f>ROUNDUP(O16,0)</f>
        <v>0</v>
      </c>
      <c r="O16" s="23">
        <f>N18*0.25</f>
        <v>0</v>
      </c>
    </row>
    <row r="17" spans="1:15" s="1" customFormat="1" x14ac:dyDescent="0.2">
      <c r="A17" s="7" t="s">
        <v>27</v>
      </c>
      <c r="B17" s="8">
        <v>1540</v>
      </c>
      <c r="C17" s="9"/>
      <c r="D17" s="8">
        <v>2.8</v>
      </c>
      <c r="E17" s="10">
        <f t="shared" si="0"/>
        <v>0</v>
      </c>
      <c r="F17" s="62"/>
      <c r="G17" s="17" t="s">
        <v>27</v>
      </c>
      <c r="H17" s="18"/>
      <c r="I17" s="13">
        <v>2.8</v>
      </c>
      <c r="J17" s="14">
        <f t="shared" si="1"/>
        <v>0</v>
      </c>
      <c r="L17" s="20" t="s">
        <v>15</v>
      </c>
      <c r="M17" s="21"/>
      <c r="N17" s="22">
        <f>ROUNDDOWN(O17,0)</f>
        <v>0</v>
      </c>
      <c r="O17" s="23">
        <f>N18*0.75</f>
        <v>0</v>
      </c>
    </row>
    <row r="18" spans="1:15" s="1" customFormat="1" x14ac:dyDescent="0.2">
      <c r="A18" s="7" t="s">
        <v>28</v>
      </c>
      <c r="B18" s="8">
        <v>1650</v>
      </c>
      <c r="C18" s="9"/>
      <c r="D18" s="8">
        <v>3</v>
      </c>
      <c r="E18" s="10">
        <f t="shared" si="0"/>
        <v>0</v>
      </c>
      <c r="F18" s="62"/>
      <c r="G18" s="17" t="s">
        <v>28</v>
      </c>
      <c r="H18" s="18"/>
      <c r="I18" s="13">
        <v>3</v>
      </c>
      <c r="J18" s="14">
        <f t="shared" si="1"/>
        <v>0</v>
      </c>
      <c r="L18" s="65" t="s">
        <v>17</v>
      </c>
      <c r="M18" s="65"/>
      <c r="N18" s="24">
        <f>SUM(H10:H31)</f>
        <v>0</v>
      </c>
    </row>
    <row r="19" spans="1:15" s="1" customFormat="1" x14ac:dyDescent="0.2">
      <c r="A19" s="7" t="s">
        <v>29</v>
      </c>
      <c r="B19" s="8">
        <v>1760</v>
      </c>
      <c r="C19" s="9"/>
      <c r="D19" s="8">
        <v>3.2</v>
      </c>
      <c r="E19" s="10">
        <f t="shared" si="0"/>
        <v>0</v>
      </c>
      <c r="F19" s="62"/>
      <c r="G19" s="17" t="s">
        <v>29</v>
      </c>
      <c r="H19" s="18"/>
      <c r="I19" s="13">
        <v>3.2</v>
      </c>
      <c r="J19" s="14">
        <f t="shared" si="1"/>
        <v>0</v>
      </c>
      <c r="L19" s="66"/>
      <c r="M19" s="66"/>
      <c r="N19" s="25"/>
    </row>
    <row r="20" spans="1:15" s="1" customFormat="1" x14ac:dyDescent="0.2">
      <c r="A20" s="7" t="s">
        <v>30</v>
      </c>
      <c r="B20" s="8">
        <v>1870</v>
      </c>
      <c r="C20" s="9"/>
      <c r="D20" s="8">
        <v>3.4</v>
      </c>
      <c r="E20" s="10">
        <f t="shared" si="0"/>
        <v>0</v>
      </c>
      <c r="F20" s="62"/>
      <c r="G20" s="17" t="s">
        <v>30</v>
      </c>
      <c r="H20" s="18"/>
      <c r="I20" s="13">
        <v>3.4</v>
      </c>
      <c r="J20" s="14">
        <f t="shared" si="1"/>
        <v>0</v>
      </c>
    </row>
    <row r="21" spans="1:15" s="1" customFormat="1" x14ac:dyDescent="0.2">
      <c r="A21" s="7" t="s">
        <v>31</v>
      </c>
      <c r="B21" s="8">
        <v>1980</v>
      </c>
      <c r="C21" s="9"/>
      <c r="D21" s="8">
        <v>3.6</v>
      </c>
      <c r="E21" s="10">
        <f t="shared" si="0"/>
        <v>0</v>
      </c>
      <c r="F21" s="62"/>
      <c r="G21" s="17" t="s">
        <v>31</v>
      </c>
      <c r="H21" s="18"/>
      <c r="I21" s="13">
        <v>3.6</v>
      </c>
      <c r="J21" s="14">
        <f t="shared" si="1"/>
        <v>0</v>
      </c>
    </row>
    <row r="22" spans="1:15" s="1" customFormat="1" x14ac:dyDescent="0.2">
      <c r="A22" s="7" t="s">
        <v>32</v>
      </c>
      <c r="B22" s="8">
        <v>2090</v>
      </c>
      <c r="C22" s="9"/>
      <c r="D22" s="8">
        <v>3.8</v>
      </c>
      <c r="E22" s="10">
        <f t="shared" si="0"/>
        <v>0</v>
      </c>
      <c r="F22" s="62"/>
      <c r="G22" s="17" t="s">
        <v>32</v>
      </c>
      <c r="H22" s="18"/>
      <c r="I22" s="13">
        <v>3.8</v>
      </c>
      <c r="J22" s="14">
        <f t="shared" si="1"/>
        <v>0</v>
      </c>
    </row>
    <row r="23" spans="1:15" s="1" customFormat="1" x14ac:dyDescent="0.2">
      <c r="A23" s="7" t="s">
        <v>33</v>
      </c>
      <c r="B23" s="8">
        <v>2200</v>
      </c>
      <c r="C23" s="9"/>
      <c r="D23" s="8">
        <v>4</v>
      </c>
      <c r="E23" s="10">
        <f t="shared" si="0"/>
        <v>0</v>
      </c>
      <c r="F23" s="62"/>
      <c r="G23" s="17" t="s">
        <v>33</v>
      </c>
      <c r="H23" s="18"/>
      <c r="I23" s="13">
        <v>4</v>
      </c>
      <c r="J23" s="14">
        <f t="shared" si="1"/>
        <v>0</v>
      </c>
    </row>
    <row r="24" spans="1:15" s="1" customFormat="1" x14ac:dyDescent="0.2">
      <c r="A24" s="7" t="s">
        <v>34</v>
      </c>
      <c r="B24" s="8">
        <v>2310</v>
      </c>
      <c r="C24" s="9"/>
      <c r="D24" s="8">
        <v>4.2</v>
      </c>
      <c r="E24" s="10">
        <f t="shared" si="0"/>
        <v>0</v>
      </c>
      <c r="F24" s="62"/>
      <c r="G24" s="17" t="s">
        <v>34</v>
      </c>
      <c r="H24" s="18"/>
      <c r="I24" s="13">
        <v>4.2</v>
      </c>
      <c r="J24" s="14">
        <f t="shared" si="1"/>
        <v>0</v>
      </c>
    </row>
    <row r="25" spans="1:15" s="1" customFormat="1" x14ac:dyDescent="0.2">
      <c r="A25" s="7" t="s">
        <v>35</v>
      </c>
      <c r="B25" s="8">
        <v>2530</v>
      </c>
      <c r="C25" s="9"/>
      <c r="D25" s="8">
        <v>4.5999999999999996</v>
      </c>
      <c r="E25" s="10">
        <f t="shared" si="0"/>
        <v>0</v>
      </c>
      <c r="F25" s="62"/>
      <c r="G25" s="17" t="s">
        <v>35</v>
      </c>
      <c r="H25" s="18"/>
      <c r="I25" s="13">
        <v>4.5999999999999996</v>
      </c>
      <c r="J25" s="14">
        <f t="shared" si="1"/>
        <v>0</v>
      </c>
    </row>
    <row r="26" spans="1:15" s="1" customFormat="1" x14ac:dyDescent="0.2">
      <c r="A26" s="7" t="s">
        <v>36</v>
      </c>
      <c r="B26" s="8">
        <v>2640</v>
      </c>
      <c r="C26" s="9"/>
      <c r="D26" s="8">
        <v>4.8</v>
      </c>
      <c r="E26" s="10">
        <f t="shared" si="0"/>
        <v>0</v>
      </c>
      <c r="F26" s="62"/>
      <c r="G26" s="17" t="s">
        <v>36</v>
      </c>
      <c r="H26" s="18"/>
      <c r="I26" s="13">
        <v>4.8</v>
      </c>
      <c r="J26" s="14">
        <f t="shared" si="1"/>
        <v>0</v>
      </c>
    </row>
    <row r="27" spans="1:15" s="1" customFormat="1" x14ac:dyDescent="0.2">
      <c r="A27" s="7" t="s">
        <v>37</v>
      </c>
      <c r="B27" s="8">
        <v>2750</v>
      </c>
      <c r="C27" s="9"/>
      <c r="D27" s="8">
        <v>5</v>
      </c>
      <c r="E27" s="10">
        <f t="shared" si="0"/>
        <v>0</v>
      </c>
      <c r="F27" s="62"/>
      <c r="G27" s="17" t="s">
        <v>37</v>
      </c>
      <c r="H27" s="18"/>
      <c r="I27" s="13">
        <v>5</v>
      </c>
      <c r="J27" s="14">
        <f t="shared" si="1"/>
        <v>0</v>
      </c>
    </row>
    <row r="28" spans="1:15" s="1" customFormat="1" x14ac:dyDescent="0.2">
      <c r="A28" s="7" t="s">
        <v>38</v>
      </c>
      <c r="B28" s="8">
        <v>3300</v>
      </c>
      <c r="C28" s="9"/>
      <c r="D28" s="8">
        <v>6</v>
      </c>
      <c r="E28" s="10">
        <f t="shared" si="0"/>
        <v>0</v>
      </c>
      <c r="F28" s="62"/>
      <c r="G28" s="17" t="s">
        <v>38</v>
      </c>
      <c r="H28" s="18"/>
      <c r="I28" s="13">
        <v>6</v>
      </c>
      <c r="J28" s="14">
        <f t="shared" si="1"/>
        <v>0</v>
      </c>
    </row>
    <row r="29" spans="1:15" s="1" customFormat="1" x14ac:dyDescent="0.2">
      <c r="A29" s="7" t="s">
        <v>39</v>
      </c>
      <c r="B29" s="8">
        <v>3630</v>
      </c>
      <c r="C29" s="9"/>
      <c r="D29" s="8">
        <v>6.6</v>
      </c>
      <c r="E29" s="10">
        <f t="shared" si="0"/>
        <v>0</v>
      </c>
      <c r="F29" s="62"/>
      <c r="G29" s="17" t="s">
        <v>39</v>
      </c>
      <c r="H29" s="18"/>
      <c r="I29" s="13">
        <v>6.6</v>
      </c>
      <c r="J29" s="14">
        <f t="shared" si="1"/>
        <v>0</v>
      </c>
    </row>
    <row r="30" spans="1:15" s="1" customFormat="1" x14ac:dyDescent="0.2">
      <c r="A30" s="7" t="s">
        <v>40</v>
      </c>
      <c r="B30" s="8">
        <v>3850</v>
      </c>
      <c r="C30" s="9"/>
      <c r="D30" s="8">
        <v>7</v>
      </c>
      <c r="E30" s="10">
        <f t="shared" si="0"/>
        <v>0</v>
      </c>
      <c r="F30" s="62"/>
      <c r="G30" s="17" t="s">
        <v>40</v>
      </c>
      <c r="H30" s="18"/>
      <c r="I30" s="13">
        <v>7</v>
      </c>
      <c r="J30" s="14">
        <f t="shared" si="1"/>
        <v>0</v>
      </c>
    </row>
    <row r="31" spans="1:15" s="1" customFormat="1" x14ac:dyDescent="0.2">
      <c r="A31" s="7" t="s">
        <v>41</v>
      </c>
      <c r="B31" s="8">
        <v>4180</v>
      </c>
      <c r="C31" s="9"/>
      <c r="D31" s="8">
        <v>7.6</v>
      </c>
      <c r="E31" s="10">
        <f t="shared" si="0"/>
        <v>0</v>
      </c>
      <c r="F31" s="62"/>
      <c r="G31" s="17" t="s">
        <v>41</v>
      </c>
      <c r="H31" s="18"/>
      <c r="I31" s="13">
        <v>7.6</v>
      </c>
      <c r="J31" s="14">
        <f t="shared" si="1"/>
        <v>0</v>
      </c>
    </row>
    <row r="32" spans="1:15" s="1" customFormat="1" x14ac:dyDescent="0.2">
      <c r="A32" s="7" t="s">
        <v>42</v>
      </c>
      <c r="B32" s="8">
        <v>4400</v>
      </c>
      <c r="C32" s="9"/>
      <c r="D32" s="8">
        <v>8</v>
      </c>
      <c r="E32" s="10">
        <f t="shared" si="0"/>
        <v>0</v>
      </c>
      <c r="F32" s="62"/>
      <c r="G32" s="7" t="s">
        <v>42</v>
      </c>
      <c r="H32" s="9"/>
      <c r="I32" s="13">
        <v>8</v>
      </c>
      <c r="J32" s="14">
        <f t="shared" si="1"/>
        <v>0</v>
      </c>
    </row>
    <row r="33" spans="1:16" s="1" customFormat="1" x14ac:dyDescent="0.2">
      <c r="A33" s="7" t="s">
        <v>43</v>
      </c>
      <c r="B33" s="8">
        <v>4455</v>
      </c>
      <c r="C33" s="9"/>
      <c r="D33" s="8">
        <v>8.1</v>
      </c>
      <c r="E33" s="10">
        <f t="shared" si="0"/>
        <v>0</v>
      </c>
      <c r="F33" s="62"/>
      <c r="G33" s="7" t="s">
        <v>43</v>
      </c>
      <c r="H33" s="9"/>
      <c r="I33" s="13">
        <v>8.1</v>
      </c>
      <c r="J33" s="14">
        <f t="shared" si="1"/>
        <v>0</v>
      </c>
    </row>
    <row r="34" spans="1:16" s="1" customFormat="1" x14ac:dyDescent="0.2">
      <c r="A34" s="7" t="s">
        <v>44</v>
      </c>
      <c r="B34" s="8">
        <v>4730</v>
      </c>
      <c r="C34" s="9"/>
      <c r="D34" s="8">
        <v>8.6</v>
      </c>
      <c r="E34" s="10">
        <f t="shared" si="0"/>
        <v>0</v>
      </c>
      <c r="F34" s="62"/>
      <c r="G34" s="7" t="s">
        <v>44</v>
      </c>
      <c r="H34" s="9"/>
      <c r="I34" s="13">
        <v>8.6</v>
      </c>
      <c r="J34" s="14">
        <f t="shared" si="1"/>
        <v>0</v>
      </c>
    </row>
    <row r="35" spans="1:16" s="1" customFormat="1" x14ac:dyDescent="0.2">
      <c r="A35" s="7" t="s">
        <v>45</v>
      </c>
      <c r="B35" s="8">
        <v>5100</v>
      </c>
      <c r="C35" s="9"/>
      <c r="D35" s="8">
        <v>9.27</v>
      </c>
      <c r="E35" s="10">
        <f t="shared" si="0"/>
        <v>0</v>
      </c>
      <c r="F35" s="62"/>
      <c r="G35" s="7" t="s">
        <v>45</v>
      </c>
      <c r="H35" s="9"/>
      <c r="I35" s="13">
        <v>9.27</v>
      </c>
      <c r="J35" s="14">
        <f t="shared" si="1"/>
        <v>0</v>
      </c>
    </row>
    <row r="36" spans="1:16" s="1" customFormat="1" x14ac:dyDescent="0.2">
      <c r="A36" s="7" t="s">
        <v>46</v>
      </c>
      <c r="B36" s="8">
        <v>5500</v>
      </c>
      <c r="C36" s="9"/>
      <c r="D36" s="8">
        <v>10</v>
      </c>
      <c r="E36" s="10">
        <f t="shared" si="0"/>
        <v>0</v>
      </c>
      <c r="F36" s="62"/>
      <c r="G36" s="7" t="s">
        <v>46</v>
      </c>
      <c r="H36" s="9"/>
      <c r="I36" s="13">
        <v>10</v>
      </c>
      <c r="J36" s="14">
        <f t="shared" si="1"/>
        <v>0</v>
      </c>
    </row>
    <row r="37" spans="1:16" s="1" customFormat="1" x14ac:dyDescent="0.2">
      <c r="A37" s="7" t="s">
        <v>47</v>
      </c>
      <c r="B37" s="8">
        <v>5610</v>
      </c>
      <c r="C37" s="9"/>
      <c r="D37" s="8">
        <v>10.199999999999999</v>
      </c>
      <c r="E37" s="10">
        <f t="shared" si="0"/>
        <v>0</v>
      </c>
      <c r="F37" s="62"/>
      <c r="G37" s="7" t="s">
        <v>47</v>
      </c>
      <c r="H37" s="9"/>
      <c r="I37" s="13">
        <v>10.199999999999999</v>
      </c>
      <c r="J37" s="14">
        <f t="shared" si="1"/>
        <v>0</v>
      </c>
    </row>
    <row r="38" spans="1:16" s="1" customFormat="1" x14ac:dyDescent="0.2">
      <c r="A38" s="7" t="s">
        <v>48</v>
      </c>
      <c r="B38" s="8">
        <v>6200</v>
      </c>
      <c r="C38" s="9"/>
      <c r="D38" s="8">
        <v>11.27</v>
      </c>
      <c r="E38" s="10">
        <f t="shared" si="0"/>
        <v>0</v>
      </c>
      <c r="F38" s="62"/>
      <c r="G38" s="7" t="s">
        <v>48</v>
      </c>
      <c r="H38" s="9"/>
      <c r="I38" s="13">
        <v>11.27</v>
      </c>
      <c r="J38" s="14">
        <f t="shared" si="1"/>
        <v>0</v>
      </c>
    </row>
    <row r="39" spans="1:16" s="1" customFormat="1" x14ac:dyDescent="0.2">
      <c r="A39" s="7" t="s">
        <v>49</v>
      </c>
      <c r="B39" s="8">
        <v>6600</v>
      </c>
      <c r="C39" s="9"/>
      <c r="D39" s="8">
        <v>12</v>
      </c>
      <c r="E39" s="10">
        <f t="shared" si="0"/>
        <v>0</v>
      </c>
      <c r="F39" s="62"/>
      <c r="G39" s="7" t="s">
        <v>49</v>
      </c>
      <c r="H39" s="9"/>
      <c r="I39" s="13">
        <v>12</v>
      </c>
      <c r="J39" s="14">
        <f t="shared" si="1"/>
        <v>0</v>
      </c>
    </row>
    <row r="40" spans="1:16" s="1" customFormat="1" x14ac:dyDescent="0.2">
      <c r="A40" s="7" t="s">
        <v>50</v>
      </c>
      <c r="B40" s="8">
        <v>7000</v>
      </c>
      <c r="C40" s="9"/>
      <c r="D40" s="8">
        <v>12.73</v>
      </c>
      <c r="E40" s="10">
        <f t="shared" si="0"/>
        <v>0</v>
      </c>
      <c r="F40" s="62"/>
      <c r="G40" s="7" t="s">
        <v>50</v>
      </c>
      <c r="H40" s="9"/>
      <c r="I40" s="8">
        <v>12.73</v>
      </c>
      <c r="J40" s="14">
        <f t="shared" si="1"/>
        <v>0</v>
      </c>
    </row>
    <row r="41" spans="1:16" s="1" customFormat="1" x14ac:dyDescent="0.2">
      <c r="A41" s="7" t="s">
        <v>51</v>
      </c>
      <c r="B41" s="8">
        <v>7300</v>
      </c>
      <c r="C41" s="9"/>
      <c r="D41" s="8">
        <v>13.27</v>
      </c>
      <c r="E41" s="26">
        <f t="shared" si="0"/>
        <v>0</v>
      </c>
      <c r="F41" s="62"/>
      <c r="G41" s="7" t="s">
        <v>51</v>
      </c>
      <c r="H41" s="9"/>
      <c r="I41" s="13">
        <v>13.27</v>
      </c>
      <c r="J41" s="14">
        <f t="shared" si="1"/>
        <v>0</v>
      </c>
    </row>
    <row r="42" spans="1:16" s="1" customFormat="1" x14ac:dyDescent="0.2">
      <c r="A42" s="7" t="s">
        <v>52</v>
      </c>
      <c r="B42" s="8">
        <v>7700</v>
      </c>
      <c r="C42" s="9"/>
      <c r="D42" s="8">
        <v>14</v>
      </c>
      <c r="E42" s="26">
        <f t="shared" si="0"/>
        <v>0</v>
      </c>
      <c r="F42" s="62"/>
      <c r="G42" s="7" t="s">
        <v>52</v>
      </c>
      <c r="H42" s="9"/>
      <c r="I42" s="13">
        <v>14</v>
      </c>
      <c r="J42" s="14">
        <f t="shared" si="1"/>
        <v>0</v>
      </c>
    </row>
    <row r="43" spans="1:16" s="1" customFormat="1" x14ac:dyDescent="0.2">
      <c r="A43" s="7" t="s">
        <v>53</v>
      </c>
      <c r="B43" s="8">
        <v>8000</v>
      </c>
      <c r="C43" s="9"/>
      <c r="D43" s="8">
        <v>14.55</v>
      </c>
      <c r="E43" s="26">
        <f t="shared" si="0"/>
        <v>0</v>
      </c>
      <c r="F43" s="62"/>
      <c r="G43" s="7" t="s">
        <v>53</v>
      </c>
      <c r="H43" s="9"/>
      <c r="I43" s="13">
        <v>14.55</v>
      </c>
      <c r="J43" s="14">
        <f t="shared" si="1"/>
        <v>0</v>
      </c>
    </row>
    <row r="44" spans="1:16" s="1" customFormat="1" x14ac:dyDescent="0.2">
      <c r="A44" s="7" t="s">
        <v>54</v>
      </c>
      <c r="B44" s="8">
        <v>8200</v>
      </c>
      <c r="C44" s="9"/>
      <c r="D44" s="8">
        <v>14.91</v>
      </c>
      <c r="E44" s="26">
        <f t="shared" si="0"/>
        <v>0</v>
      </c>
      <c r="F44" s="62"/>
      <c r="G44" s="7" t="s">
        <v>54</v>
      </c>
      <c r="H44" s="9"/>
      <c r="I44" s="13">
        <v>14.91</v>
      </c>
      <c r="J44" s="14">
        <f t="shared" si="1"/>
        <v>0</v>
      </c>
    </row>
    <row r="45" spans="1:16" s="1" customFormat="1" x14ac:dyDescent="0.2">
      <c r="A45" s="7" t="s">
        <v>55</v>
      </c>
      <c r="B45" s="8">
        <v>8500</v>
      </c>
      <c r="C45" s="9"/>
      <c r="D45" s="27">
        <v>15.45</v>
      </c>
      <c r="E45" s="26">
        <f t="shared" si="0"/>
        <v>0</v>
      </c>
      <c r="F45" s="62"/>
      <c r="G45" s="7" t="s">
        <v>55</v>
      </c>
      <c r="H45" s="9"/>
      <c r="I45" s="28">
        <v>15.45</v>
      </c>
      <c r="J45" s="14">
        <f t="shared" si="1"/>
        <v>0</v>
      </c>
      <c r="L45" s="60"/>
      <c r="M45" s="60"/>
    </row>
    <row r="46" spans="1:16" s="1" customFormat="1" x14ac:dyDescent="0.2">
      <c r="A46" s="7" t="s">
        <v>56</v>
      </c>
      <c r="B46" s="8">
        <v>9000</v>
      </c>
      <c r="C46" s="9"/>
      <c r="D46" s="27">
        <v>16.37</v>
      </c>
      <c r="E46" s="14">
        <f t="shared" si="0"/>
        <v>0</v>
      </c>
      <c r="F46" s="62"/>
      <c r="G46" s="7" t="s">
        <v>56</v>
      </c>
      <c r="H46" s="9"/>
      <c r="I46" s="27">
        <v>16.37</v>
      </c>
      <c r="J46" s="14">
        <f t="shared" si="1"/>
        <v>0</v>
      </c>
      <c r="L46" s="61" t="s">
        <v>57</v>
      </c>
      <c r="M46" s="61"/>
    </row>
    <row r="47" spans="1:16" s="35" customFormat="1" x14ac:dyDescent="0.2">
      <c r="A47" s="29" t="s">
        <v>17</v>
      </c>
      <c r="B47" s="30"/>
      <c r="C47" s="31">
        <f>SUM(C7:C46)</f>
        <v>0</v>
      </c>
      <c r="D47" s="30"/>
      <c r="E47" s="32">
        <f>SUM(E7:E46)</f>
        <v>0</v>
      </c>
      <c r="F47" s="33"/>
      <c r="G47" s="29" t="s">
        <v>17</v>
      </c>
      <c r="H47" s="31">
        <f>SUM(H7:H46)</f>
        <v>0</v>
      </c>
      <c r="I47" s="34"/>
      <c r="J47" s="32">
        <f>SUM(J7:J46)</f>
        <v>0</v>
      </c>
      <c r="L47" s="56">
        <f>IF(O47&lt;0,"ERRO",E47-J47)</f>
        <v>0</v>
      </c>
      <c r="M47" s="56"/>
      <c r="N47" s="1"/>
      <c r="O47" s="36">
        <f>E47-J47</f>
        <v>0</v>
      </c>
      <c r="P47" s="37"/>
    </row>
    <row r="48" spans="1:16" s="1" customFormat="1" x14ac:dyDescent="0.2">
      <c r="C48" s="2"/>
      <c r="D48" s="2"/>
      <c r="H48" s="3"/>
      <c r="K48" s="36"/>
    </row>
    <row r="49" spans="1:17" s="1" customFormat="1" x14ac:dyDescent="0.2">
      <c r="A49" s="57" t="s">
        <v>58</v>
      </c>
      <c r="B49" s="57"/>
      <c r="C49" s="57"/>
      <c r="D49" s="57"/>
      <c r="E49" s="57"/>
      <c r="F49" s="57"/>
      <c r="G49" s="57"/>
      <c r="H49" s="57"/>
      <c r="I49" s="57"/>
      <c r="J49" s="57"/>
      <c r="P49" s="36"/>
    </row>
    <row r="50" spans="1:17" s="1" customFormat="1" ht="11.25" customHeight="1" x14ac:dyDescent="0.2">
      <c r="C50" s="2"/>
      <c r="D50" s="2"/>
      <c r="H50" s="3"/>
    </row>
    <row r="51" spans="1:17" s="1" customFormat="1" ht="23.25" customHeight="1" x14ac:dyDescent="0.2">
      <c r="A51" s="58" t="s">
        <v>59</v>
      </c>
      <c r="B51" s="58"/>
      <c r="C51" s="58"/>
      <c r="D51" s="58"/>
      <c r="E51" s="58"/>
      <c r="F51" s="62"/>
      <c r="G51" s="58" t="s">
        <v>3</v>
      </c>
      <c r="H51" s="58"/>
      <c r="I51" s="58"/>
      <c r="J51" s="58"/>
    </row>
    <row r="52" spans="1:17" s="1" customFormat="1" ht="29.25" customHeight="1" x14ac:dyDescent="0.2">
      <c r="A52" s="4" t="s">
        <v>5</v>
      </c>
      <c r="B52" s="5" t="s">
        <v>6</v>
      </c>
      <c r="C52" s="5" t="s">
        <v>60</v>
      </c>
      <c r="D52" s="5" t="s">
        <v>61</v>
      </c>
      <c r="E52" s="6" t="s">
        <v>9</v>
      </c>
      <c r="F52" s="62"/>
      <c r="G52" s="4" t="s">
        <v>5</v>
      </c>
      <c r="H52" s="5" t="s">
        <v>60</v>
      </c>
      <c r="I52" s="38" t="s">
        <v>61</v>
      </c>
      <c r="J52" s="4" t="s">
        <v>10</v>
      </c>
    </row>
    <row r="53" spans="1:17" s="1" customFormat="1" x14ac:dyDescent="0.2">
      <c r="A53" s="7" t="s">
        <v>62</v>
      </c>
      <c r="B53" s="13">
        <v>160</v>
      </c>
      <c r="C53" s="39"/>
      <c r="D53" s="8">
        <v>1</v>
      </c>
      <c r="E53" s="10">
        <f t="shared" ref="E53:E61" si="2">C53*D53</f>
        <v>0</v>
      </c>
      <c r="F53" s="62"/>
      <c r="G53" s="7" t="s">
        <v>62</v>
      </c>
      <c r="H53" s="40"/>
      <c r="I53" s="13">
        <v>1</v>
      </c>
      <c r="J53" s="14">
        <f t="shared" ref="J53:J61" si="3">H53*I53</f>
        <v>0</v>
      </c>
    </row>
    <row r="54" spans="1:17" s="1" customFormat="1" x14ac:dyDescent="0.2">
      <c r="A54" s="7" t="s">
        <v>63</v>
      </c>
      <c r="B54" s="13">
        <v>300</v>
      </c>
      <c r="C54" s="39"/>
      <c r="D54" s="8">
        <v>1.88</v>
      </c>
      <c r="E54" s="10">
        <f t="shared" si="2"/>
        <v>0</v>
      </c>
      <c r="F54" s="62"/>
      <c r="G54" s="7" t="s">
        <v>63</v>
      </c>
      <c r="H54" s="40"/>
      <c r="I54" s="13">
        <v>1.88</v>
      </c>
      <c r="J54" s="14">
        <f t="shared" si="3"/>
        <v>0</v>
      </c>
      <c r="P54" s="63"/>
      <c r="Q54" s="63"/>
    </row>
    <row r="55" spans="1:17" s="1" customFormat="1" x14ac:dyDescent="0.2">
      <c r="A55" s="7" t="s">
        <v>64</v>
      </c>
      <c r="B55" s="13">
        <v>400</v>
      </c>
      <c r="C55" s="39"/>
      <c r="D55" s="8">
        <v>2.5</v>
      </c>
      <c r="E55" s="10">
        <f t="shared" si="2"/>
        <v>0</v>
      </c>
      <c r="F55" s="62"/>
      <c r="G55" s="7" t="s">
        <v>64</v>
      </c>
      <c r="H55" s="40"/>
      <c r="I55" s="13">
        <v>2.5</v>
      </c>
      <c r="J55" s="14">
        <f t="shared" si="3"/>
        <v>0</v>
      </c>
    </row>
    <row r="56" spans="1:17" s="1" customFormat="1" x14ac:dyDescent="0.2">
      <c r="A56" s="7" t="s">
        <v>65</v>
      </c>
      <c r="B56" s="13">
        <v>500</v>
      </c>
      <c r="C56" s="39"/>
      <c r="D56" s="8">
        <v>3.13</v>
      </c>
      <c r="E56" s="10">
        <f t="shared" si="2"/>
        <v>0</v>
      </c>
      <c r="F56" s="62"/>
      <c r="G56" s="7" t="s">
        <v>65</v>
      </c>
      <c r="H56" s="40"/>
      <c r="I56" s="13">
        <v>3.13</v>
      </c>
      <c r="J56" s="14">
        <f t="shared" si="3"/>
        <v>0</v>
      </c>
      <c r="Q56" s="2"/>
    </row>
    <row r="57" spans="1:17" s="1" customFormat="1" x14ac:dyDescent="0.2">
      <c r="A57" s="7" t="s">
        <v>66</v>
      </c>
      <c r="B57" s="13">
        <v>600</v>
      </c>
      <c r="C57" s="39"/>
      <c r="D57" s="8">
        <v>3.75</v>
      </c>
      <c r="E57" s="10">
        <f t="shared" si="2"/>
        <v>0</v>
      </c>
      <c r="F57" s="62"/>
      <c r="G57" s="7" t="s">
        <v>66</v>
      </c>
      <c r="H57" s="40"/>
      <c r="I57" s="13">
        <v>3.75</v>
      </c>
      <c r="J57" s="14">
        <f t="shared" si="3"/>
        <v>0</v>
      </c>
      <c r="Q57" s="2"/>
    </row>
    <row r="58" spans="1:17" s="1" customFormat="1" x14ac:dyDescent="0.2">
      <c r="A58" s="7" t="s">
        <v>67</v>
      </c>
      <c r="B58" s="13">
        <v>700</v>
      </c>
      <c r="C58" s="39"/>
      <c r="D58" s="8">
        <v>4.38</v>
      </c>
      <c r="E58" s="10">
        <f t="shared" si="2"/>
        <v>0</v>
      </c>
      <c r="F58" s="62"/>
      <c r="G58" s="7" t="s">
        <v>67</v>
      </c>
      <c r="H58" s="40"/>
      <c r="I58" s="13">
        <v>4.38</v>
      </c>
      <c r="J58" s="14">
        <f t="shared" si="3"/>
        <v>0</v>
      </c>
      <c r="Q58" s="2"/>
    </row>
    <row r="59" spans="1:17" s="1" customFormat="1" x14ac:dyDescent="0.2">
      <c r="A59" s="7" t="s">
        <v>68</v>
      </c>
      <c r="B59" s="13">
        <v>1000</v>
      </c>
      <c r="C59" s="39"/>
      <c r="D59" s="8">
        <v>6.25</v>
      </c>
      <c r="E59" s="10">
        <f t="shared" si="2"/>
        <v>0</v>
      </c>
      <c r="F59" s="62"/>
      <c r="G59" s="7" t="s">
        <v>68</v>
      </c>
      <c r="H59" s="40"/>
      <c r="I59" s="13">
        <v>6.25</v>
      </c>
      <c r="J59" s="14">
        <f t="shared" si="3"/>
        <v>0</v>
      </c>
      <c r="Q59" s="2"/>
    </row>
    <row r="60" spans="1:17" s="1" customFormat="1" x14ac:dyDescent="0.2">
      <c r="A60" s="7" t="s">
        <v>69</v>
      </c>
      <c r="B60" s="13">
        <v>1200</v>
      </c>
      <c r="C60" s="39"/>
      <c r="D60" s="8">
        <v>7.5</v>
      </c>
      <c r="E60" s="10">
        <f t="shared" si="2"/>
        <v>0</v>
      </c>
      <c r="F60" s="62"/>
      <c r="G60" s="7" t="s">
        <v>69</v>
      </c>
      <c r="H60" s="40"/>
      <c r="I60" s="13">
        <v>7.5</v>
      </c>
      <c r="J60" s="14">
        <f t="shared" si="3"/>
        <v>0</v>
      </c>
      <c r="L60" s="60"/>
      <c r="M60" s="60"/>
      <c r="Q60" s="2"/>
    </row>
    <row r="61" spans="1:17" s="1" customFormat="1" x14ac:dyDescent="0.2">
      <c r="A61" s="7" t="s">
        <v>70</v>
      </c>
      <c r="B61" s="13">
        <v>1500</v>
      </c>
      <c r="C61" s="39"/>
      <c r="D61" s="8">
        <v>9.3800000000000008</v>
      </c>
      <c r="E61" s="10">
        <f t="shared" si="2"/>
        <v>0</v>
      </c>
      <c r="F61" s="62"/>
      <c r="G61" s="7" t="s">
        <v>70</v>
      </c>
      <c r="H61" s="40"/>
      <c r="I61" s="13">
        <v>9.3800000000000008</v>
      </c>
      <c r="J61" s="14">
        <f t="shared" si="3"/>
        <v>0</v>
      </c>
      <c r="L61" s="61" t="s">
        <v>57</v>
      </c>
      <c r="M61" s="61"/>
      <c r="Q61" s="2"/>
    </row>
    <row r="62" spans="1:17" s="35" customFormat="1" x14ac:dyDescent="0.2">
      <c r="A62" s="29" t="s">
        <v>17</v>
      </c>
      <c r="B62" s="30"/>
      <c r="C62" s="31">
        <f>SUM(C53:C61)</f>
        <v>0</v>
      </c>
      <c r="D62" s="30"/>
      <c r="E62" s="32">
        <f>SUM(E53:E61)</f>
        <v>0</v>
      </c>
      <c r="F62" s="33"/>
      <c r="G62" s="29" t="s">
        <v>17</v>
      </c>
      <c r="H62" s="31">
        <f>SUM(H53:H61)</f>
        <v>0</v>
      </c>
      <c r="I62" s="34"/>
      <c r="J62" s="32">
        <f>SUM(J53:J61)</f>
        <v>0</v>
      </c>
      <c r="L62" s="56">
        <f>IF(O62&lt;0,"ERRO",E62-J62)</f>
        <v>0</v>
      </c>
      <c r="M62" s="56"/>
      <c r="N62" s="1"/>
      <c r="O62" s="36">
        <f>E62-J62</f>
        <v>0</v>
      </c>
      <c r="P62" s="1"/>
      <c r="Q62" s="2"/>
    </row>
    <row r="63" spans="1:17" s="1" customFormat="1" x14ac:dyDescent="0.2">
      <c r="C63" s="2"/>
      <c r="D63" s="2"/>
    </row>
    <row r="64" spans="1:17" s="1" customFormat="1" x14ac:dyDescent="0.2">
      <c r="A64" s="57" t="s">
        <v>71</v>
      </c>
      <c r="B64" s="57"/>
      <c r="C64" s="57"/>
      <c r="D64" s="57"/>
      <c r="E64" s="57"/>
      <c r="F64" s="57"/>
      <c r="G64" s="57"/>
      <c r="H64" s="57"/>
      <c r="I64" s="57"/>
      <c r="J64" s="57"/>
    </row>
    <row r="65" spans="1:15" s="1" customFormat="1" ht="12" customHeight="1" x14ac:dyDescent="0.2">
      <c r="C65" s="2"/>
      <c r="D65" s="2"/>
      <c r="H65" s="3"/>
    </row>
    <row r="66" spans="1:15" s="1" customFormat="1" ht="23.25" customHeight="1" x14ac:dyDescent="0.2">
      <c r="A66" s="58" t="s">
        <v>72</v>
      </c>
      <c r="B66" s="58"/>
      <c r="C66" s="58"/>
      <c r="D66" s="58"/>
      <c r="E66" s="58"/>
      <c r="F66" s="59"/>
      <c r="G66" s="58" t="s">
        <v>3</v>
      </c>
      <c r="H66" s="58"/>
      <c r="I66" s="58"/>
      <c r="J66" s="58"/>
    </row>
    <row r="67" spans="1:15" s="1" customFormat="1" ht="29.25" customHeight="1" x14ac:dyDescent="0.2">
      <c r="A67" s="4" t="s">
        <v>5</v>
      </c>
      <c r="B67" s="5" t="s">
        <v>6</v>
      </c>
      <c r="C67" s="5" t="s">
        <v>73</v>
      </c>
      <c r="D67" s="5" t="s">
        <v>74</v>
      </c>
      <c r="E67" s="6" t="s">
        <v>9</v>
      </c>
      <c r="F67" s="59"/>
      <c r="G67" s="4" t="s">
        <v>5</v>
      </c>
      <c r="H67" s="5" t="s">
        <v>73</v>
      </c>
      <c r="I67" s="5" t="s">
        <v>74</v>
      </c>
      <c r="J67" s="4" t="s">
        <v>10</v>
      </c>
    </row>
    <row r="68" spans="1:15" s="1" customFormat="1" x14ac:dyDescent="0.2">
      <c r="A68" s="41" t="s">
        <v>75</v>
      </c>
      <c r="B68" s="42">
        <v>250</v>
      </c>
      <c r="C68" s="39"/>
      <c r="D68" s="42">
        <v>1</v>
      </c>
      <c r="E68" s="10">
        <f>C68*D68</f>
        <v>0</v>
      </c>
      <c r="F68" s="59"/>
      <c r="G68" s="41" t="s">
        <v>75</v>
      </c>
      <c r="H68" s="40"/>
      <c r="I68" s="42">
        <v>1</v>
      </c>
      <c r="J68" s="14">
        <f>H68*I68</f>
        <v>0</v>
      </c>
    </row>
    <row r="69" spans="1:15" s="1" customFormat="1" x14ac:dyDescent="0.2">
      <c r="A69" s="41" t="s">
        <v>76</v>
      </c>
      <c r="B69" s="42">
        <v>500</v>
      </c>
      <c r="C69" s="39"/>
      <c r="D69" s="42">
        <v>2</v>
      </c>
      <c r="E69" s="10">
        <f>C69*D69</f>
        <v>0</v>
      </c>
      <c r="F69" s="59"/>
      <c r="G69" s="41" t="s">
        <v>76</v>
      </c>
      <c r="H69" s="40"/>
      <c r="I69" s="42">
        <v>2</v>
      </c>
      <c r="J69" s="14">
        <f>H69*I69</f>
        <v>0</v>
      </c>
    </row>
    <row r="70" spans="1:15" s="1" customFormat="1" x14ac:dyDescent="0.2">
      <c r="A70" s="41" t="s">
        <v>77</v>
      </c>
      <c r="B70" s="42">
        <v>750</v>
      </c>
      <c r="C70" s="39"/>
      <c r="D70" s="42">
        <v>3</v>
      </c>
      <c r="E70" s="10">
        <f>C70*D70</f>
        <v>0</v>
      </c>
      <c r="F70" s="59"/>
      <c r="G70" s="41" t="s">
        <v>77</v>
      </c>
      <c r="H70" s="40"/>
      <c r="I70" s="42">
        <v>3</v>
      </c>
      <c r="J70" s="14">
        <f>H70*I70</f>
        <v>0</v>
      </c>
    </row>
    <row r="71" spans="1:15" s="1" customFormat="1" x14ac:dyDescent="0.2">
      <c r="A71" s="41" t="s">
        <v>78</v>
      </c>
      <c r="B71" s="42">
        <v>1000</v>
      </c>
      <c r="C71" s="39"/>
      <c r="D71" s="42">
        <v>4</v>
      </c>
      <c r="E71" s="10">
        <f>C71*D71</f>
        <v>0</v>
      </c>
      <c r="F71" s="59"/>
      <c r="G71" s="41" t="s">
        <v>78</v>
      </c>
      <c r="H71" s="40"/>
      <c r="I71" s="42">
        <v>4</v>
      </c>
      <c r="J71" s="14">
        <f>H71*I71</f>
        <v>0</v>
      </c>
      <c r="L71" s="60"/>
      <c r="M71" s="60"/>
    </row>
    <row r="72" spans="1:15" s="1" customFormat="1" x14ac:dyDescent="0.2">
      <c r="A72" s="41" t="s">
        <v>79</v>
      </c>
      <c r="B72" s="42">
        <v>2000</v>
      </c>
      <c r="C72" s="39"/>
      <c r="D72" s="42">
        <v>8</v>
      </c>
      <c r="E72" s="10">
        <f>C72*D72</f>
        <v>0</v>
      </c>
      <c r="F72" s="59"/>
      <c r="G72" s="41" t="s">
        <v>79</v>
      </c>
      <c r="H72" s="40"/>
      <c r="I72" s="42">
        <v>8</v>
      </c>
      <c r="J72" s="14">
        <f>H72*I72</f>
        <v>0</v>
      </c>
      <c r="L72" s="61" t="s">
        <v>57</v>
      </c>
      <c r="M72" s="61"/>
    </row>
    <row r="73" spans="1:15" s="35" customFormat="1" x14ac:dyDescent="0.2">
      <c r="A73" s="29" t="s">
        <v>17</v>
      </c>
      <c r="B73" s="30"/>
      <c r="C73" s="31">
        <f>SUM(C68:C72)</f>
        <v>0</v>
      </c>
      <c r="D73" s="30"/>
      <c r="E73" s="32">
        <f>SUM(E68:E72)</f>
        <v>0</v>
      </c>
      <c r="F73" s="33"/>
      <c r="G73" s="29" t="s">
        <v>17</v>
      </c>
      <c r="H73" s="31">
        <f>SUM(H68:H72)</f>
        <v>0</v>
      </c>
      <c r="I73" s="30"/>
      <c r="J73" s="32">
        <f>SUM(J68:J72)</f>
        <v>0</v>
      </c>
      <c r="L73" s="56">
        <f>IF(O73&lt;0,"ERRO",E73-J73)</f>
        <v>0</v>
      </c>
      <c r="M73" s="56"/>
      <c r="N73" s="1"/>
      <c r="O73" s="36">
        <f>E73-J73</f>
        <v>0</v>
      </c>
    </row>
    <row r="74" spans="1:15" s="1" customFormat="1" x14ac:dyDescent="0.2">
      <c r="C74" s="2"/>
      <c r="D74" s="2"/>
    </row>
    <row r="75" spans="1:15" s="1" customFormat="1" x14ac:dyDescent="0.2">
      <c r="C75" s="2"/>
      <c r="D75" s="2"/>
      <c r="H75" s="3"/>
    </row>
    <row r="76" spans="1:15" s="1" customFormat="1" x14ac:dyDescent="0.2">
      <c r="C76" s="2"/>
      <c r="D76" s="2"/>
      <c r="H76" s="3"/>
    </row>
    <row r="77" spans="1:15" s="1" customFormat="1" x14ac:dyDescent="0.2">
      <c r="C77" s="2"/>
      <c r="D77" s="2"/>
      <c r="H77" s="3"/>
    </row>
    <row r="78" spans="1:15" s="1" customFormat="1" x14ac:dyDescent="0.2">
      <c r="C78" s="2"/>
      <c r="D78" s="2"/>
      <c r="H78" s="3"/>
    </row>
  </sheetData>
  <mergeCells count="32">
    <mergeCell ref="L5:N5"/>
    <mergeCell ref="L6:N6"/>
    <mergeCell ref="L7:M7"/>
    <mergeCell ref="L8:M8"/>
    <mergeCell ref="L9:M9"/>
    <mergeCell ref="A1:J1"/>
    <mergeCell ref="A3:J3"/>
    <mergeCell ref="A5:E5"/>
    <mergeCell ref="F5:F46"/>
    <mergeCell ref="G5:J5"/>
    <mergeCell ref="P54:Q54"/>
    <mergeCell ref="L60:M60"/>
    <mergeCell ref="L61:M61"/>
    <mergeCell ref="L12:N13"/>
    <mergeCell ref="L14:N15"/>
    <mergeCell ref="L18:M18"/>
    <mergeCell ref="L19:M19"/>
    <mergeCell ref="L45:M45"/>
    <mergeCell ref="L46:M46"/>
    <mergeCell ref="L47:M47"/>
    <mergeCell ref="A49:J49"/>
    <mergeCell ref="A51:E51"/>
    <mergeCell ref="F51:F61"/>
    <mergeCell ref="G51:J51"/>
    <mergeCell ref="L73:M73"/>
    <mergeCell ref="L62:M62"/>
    <mergeCell ref="A64:J64"/>
    <mergeCell ref="A66:E66"/>
    <mergeCell ref="F66:F72"/>
    <mergeCell ref="G66:J66"/>
    <mergeCell ref="L71:M71"/>
    <mergeCell ref="L72:M72"/>
  </mergeCells>
  <printOptions horizontalCentered="1"/>
  <pageMargins left="0.27559055118110198" right="0.15748031496063003" top="0.86614173228346503" bottom="0.19685039370078702" header="0.31496062992126012" footer="0.19685039370078702"/>
  <pageSetup paperSize="0" scale="63" fitToWidth="0" fitToHeight="0" orientation="portrait" horizontalDpi="0" verticalDpi="0" copies="0"/>
  <headerFooter alignWithMargins="0">
    <oddHeader>&amp;LSecretaria de Estado de Planejamento e Gestão
Subsecretaria de Gestão de Pessoas
Superintendência Central de Política de Recursos Humanos
Diretoria Central de Gestão de Cargos e Funções de Confiança</oddHeader>
  </headerFooter>
  <colBreaks count="1" manualBreakCount="1">
    <brk id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/>
  </sheetViews>
  <sheetFormatPr defaultRowHeight="15" x14ac:dyDescent="0.25"/>
  <cols>
    <col min="1" max="1" width="19.28515625" style="43" customWidth="1"/>
    <col min="2" max="2" width="15" style="43" customWidth="1"/>
    <col min="3" max="3" width="16.140625" style="43" customWidth="1"/>
    <col min="4" max="6" width="16.7109375" style="43" customWidth="1"/>
    <col min="7" max="7" width="13.5703125" style="43" bestFit="1" customWidth="1"/>
    <col min="8" max="8" width="9.140625" style="43" customWidth="1"/>
    <col min="9" max="16384" width="9.140625" style="43"/>
  </cols>
  <sheetData>
    <row r="1" spans="1:7" x14ac:dyDescent="0.25">
      <c r="A1" s="70" t="s">
        <v>80</v>
      </c>
      <c r="B1" s="70"/>
      <c r="C1" s="70"/>
      <c r="D1" s="70"/>
    </row>
    <row r="2" spans="1:7" x14ac:dyDescent="0.25">
      <c r="A2" s="70" t="s">
        <v>81</v>
      </c>
      <c r="B2" s="70"/>
      <c r="C2" s="70"/>
      <c r="D2" s="70"/>
    </row>
    <row r="4" spans="1:7" x14ac:dyDescent="0.25">
      <c r="A4" s="72" t="s">
        <v>82</v>
      </c>
      <c r="B4" s="69" t="s">
        <v>83</v>
      </c>
      <c r="C4" s="69" t="s">
        <v>84</v>
      </c>
      <c r="D4" s="69" t="s">
        <v>85</v>
      </c>
      <c r="E4" s="69"/>
      <c r="F4" s="69" t="s">
        <v>86</v>
      </c>
    </row>
    <row r="5" spans="1:7" ht="30" x14ac:dyDescent="0.25">
      <c r="A5" s="72"/>
      <c r="B5" s="69"/>
      <c r="C5" s="69"/>
      <c r="D5" s="5" t="s">
        <v>87</v>
      </c>
      <c r="E5" s="5" t="s">
        <v>88</v>
      </c>
      <c r="F5" s="69"/>
    </row>
    <row r="6" spans="1:7" x14ac:dyDescent="0.25">
      <c r="A6" s="7" t="s">
        <v>12</v>
      </c>
      <c r="B6" s="46">
        <v>3</v>
      </c>
      <c r="C6" s="8">
        <f>B6*[1]Simulação_da_alteração!D7</f>
        <v>3</v>
      </c>
      <c r="D6" s="39" t="s">
        <v>89</v>
      </c>
      <c r="E6" s="39" t="s">
        <v>90</v>
      </c>
      <c r="F6" s="39" t="s">
        <v>91</v>
      </c>
      <c r="G6" s="43" t="s">
        <v>92</v>
      </c>
    </row>
    <row r="7" spans="1:7" x14ac:dyDescent="0.25">
      <c r="A7" s="7" t="s">
        <v>14</v>
      </c>
      <c r="B7" s="46">
        <v>2</v>
      </c>
      <c r="C7" s="8">
        <f>B7*[1]Simulação_da_alteração!D8</f>
        <v>2.4</v>
      </c>
      <c r="D7" s="39"/>
      <c r="E7" s="39"/>
      <c r="F7" s="39" t="s">
        <v>91</v>
      </c>
    </row>
    <row r="8" spans="1:7" x14ac:dyDescent="0.25">
      <c r="A8" s="7" t="s">
        <v>16</v>
      </c>
      <c r="B8" s="46">
        <v>1</v>
      </c>
      <c r="C8" s="8">
        <f>B8*[1]Simulação_da_alteração!D9</f>
        <v>1.4</v>
      </c>
      <c r="D8" s="39"/>
      <c r="E8" s="39"/>
      <c r="F8" s="39" t="s">
        <v>91</v>
      </c>
    </row>
    <row r="9" spans="1:7" x14ac:dyDescent="0.25">
      <c r="A9" s="7" t="s">
        <v>93</v>
      </c>
      <c r="B9" s="47" t="s">
        <v>93</v>
      </c>
      <c r="C9" s="48" t="s">
        <v>93</v>
      </c>
      <c r="D9" s="49" t="s">
        <v>93</v>
      </c>
      <c r="E9" s="39"/>
      <c r="F9" s="39"/>
    </row>
    <row r="10" spans="1:7" x14ac:dyDescent="0.25">
      <c r="A10" s="7"/>
      <c r="B10" s="46"/>
      <c r="C10" s="8"/>
      <c r="D10" s="39"/>
      <c r="E10" s="39"/>
      <c r="F10" s="39"/>
    </row>
    <row r="11" spans="1:7" x14ac:dyDescent="0.25">
      <c r="A11" s="50" t="s">
        <v>17</v>
      </c>
      <c r="B11" s="51">
        <f>SUM(B6:B10)</f>
        <v>6</v>
      </c>
      <c r="C11" s="52">
        <f>SUM(C6:C10)</f>
        <v>6.8000000000000007</v>
      </c>
      <c r="D11" s="53"/>
      <c r="E11" s="54"/>
      <c r="F11" s="54"/>
    </row>
    <row r="13" spans="1:7" ht="30" x14ac:dyDescent="0.25">
      <c r="A13" s="4" t="s">
        <v>94</v>
      </c>
      <c r="B13" s="5" t="s">
        <v>83</v>
      </c>
      <c r="C13" s="5" t="s">
        <v>84</v>
      </c>
      <c r="D13" s="5" t="s">
        <v>95</v>
      </c>
      <c r="E13" s="69" t="s">
        <v>96</v>
      </c>
    </row>
    <row r="14" spans="1:7" x14ac:dyDescent="0.25">
      <c r="A14" s="7" t="s">
        <v>62</v>
      </c>
      <c r="B14" s="46">
        <v>3</v>
      </c>
      <c r="C14" s="8">
        <f>B14*[1]Simulação_da_alteração!D43</f>
        <v>3</v>
      </c>
      <c r="D14" s="39" t="s">
        <v>97</v>
      </c>
      <c r="E14" s="69"/>
    </row>
    <row r="15" spans="1:7" x14ac:dyDescent="0.25">
      <c r="A15" s="7" t="s">
        <v>63</v>
      </c>
      <c r="B15" s="46">
        <v>2</v>
      </c>
      <c r="C15" s="8">
        <f>B15*[1]Simulação_da_alteração!D44</f>
        <v>3.76</v>
      </c>
      <c r="D15" s="39"/>
      <c r="E15" s="39" t="s">
        <v>91</v>
      </c>
    </row>
    <row r="16" spans="1:7" x14ac:dyDescent="0.25">
      <c r="A16" s="7" t="s">
        <v>64</v>
      </c>
      <c r="B16" s="46">
        <v>1</v>
      </c>
      <c r="C16" s="8">
        <f>B16*[1]Simulação_da_alteração!D45</f>
        <v>2.5</v>
      </c>
      <c r="D16" s="39"/>
      <c r="E16" s="39" t="s">
        <v>91</v>
      </c>
    </row>
    <row r="17" spans="1:5" x14ac:dyDescent="0.25">
      <c r="A17" s="7" t="s">
        <v>93</v>
      </c>
      <c r="B17" s="47" t="s">
        <v>93</v>
      </c>
      <c r="C17" s="48" t="s">
        <v>93</v>
      </c>
      <c r="D17" s="49" t="s">
        <v>93</v>
      </c>
      <c r="E17" s="39" t="s">
        <v>91</v>
      </c>
    </row>
    <row r="18" spans="1:5" x14ac:dyDescent="0.25">
      <c r="A18" s="7"/>
      <c r="B18" s="46"/>
      <c r="C18" s="8"/>
      <c r="D18" s="39"/>
      <c r="E18" s="39"/>
    </row>
    <row r="19" spans="1:5" x14ac:dyDescent="0.25">
      <c r="A19" s="50" t="s">
        <v>17</v>
      </c>
      <c r="B19" s="51">
        <f>SUM(B14:B18)</f>
        <v>6</v>
      </c>
      <c r="C19" s="52">
        <f>SUM(C14:C18)</f>
        <v>9.26</v>
      </c>
      <c r="D19" s="55"/>
      <c r="E19" s="53"/>
    </row>
    <row r="21" spans="1:5" ht="30" x14ac:dyDescent="0.25">
      <c r="A21" s="4" t="s">
        <v>98</v>
      </c>
      <c r="B21" s="5" t="s">
        <v>83</v>
      </c>
      <c r="C21" s="5" t="s">
        <v>84</v>
      </c>
      <c r="D21" s="5" t="s">
        <v>95</v>
      </c>
      <c r="E21" s="69" t="s">
        <v>96</v>
      </c>
    </row>
    <row r="22" spans="1:5" x14ac:dyDescent="0.25">
      <c r="A22" s="41" t="s">
        <v>75</v>
      </c>
      <c r="B22" s="46">
        <v>3</v>
      </c>
      <c r="C22" s="8">
        <f>B22*[1]Simulação_da_alteração!D58</f>
        <v>3</v>
      </c>
      <c r="D22" s="39" t="s">
        <v>99</v>
      </c>
      <c r="E22" s="69"/>
    </row>
    <row r="23" spans="1:5" x14ac:dyDescent="0.25">
      <c r="A23" s="41" t="s">
        <v>76</v>
      </c>
      <c r="B23" s="46">
        <v>2</v>
      </c>
      <c r="C23" s="8">
        <f>B23*[1]Simulação_da_alteração!D59</f>
        <v>4</v>
      </c>
      <c r="D23" s="39"/>
      <c r="E23" s="39" t="s">
        <v>91</v>
      </c>
    </row>
    <row r="24" spans="1:5" x14ac:dyDescent="0.25">
      <c r="A24" s="41" t="s">
        <v>77</v>
      </c>
      <c r="B24" s="46">
        <v>1</v>
      </c>
      <c r="C24" s="8">
        <f>B24*[1]Simulação_da_alteração!D60</f>
        <v>3</v>
      </c>
      <c r="D24" s="39"/>
      <c r="E24" s="39" t="s">
        <v>91</v>
      </c>
    </row>
    <row r="25" spans="1:5" x14ac:dyDescent="0.25">
      <c r="A25" s="7" t="s">
        <v>93</v>
      </c>
      <c r="B25" s="47" t="s">
        <v>93</v>
      </c>
      <c r="C25" s="48" t="s">
        <v>93</v>
      </c>
      <c r="D25" s="49" t="s">
        <v>93</v>
      </c>
      <c r="E25" s="39" t="s">
        <v>91</v>
      </c>
    </row>
    <row r="26" spans="1:5" x14ac:dyDescent="0.25">
      <c r="A26" s="7"/>
      <c r="B26" s="46"/>
      <c r="C26" s="8"/>
      <c r="D26" s="39"/>
      <c r="E26" s="39"/>
    </row>
    <row r="27" spans="1:5" x14ac:dyDescent="0.25">
      <c r="A27" s="50" t="s">
        <v>17</v>
      </c>
      <c r="B27" s="51">
        <f>SUM(B22:B26)</f>
        <v>6</v>
      </c>
      <c r="C27" s="52">
        <f>SUM(C22:C26)</f>
        <v>10</v>
      </c>
      <c r="D27" s="55"/>
      <c r="E27" s="53"/>
    </row>
    <row r="29" spans="1:5" x14ac:dyDescent="0.25">
      <c r="A29" s="70" t="s">
        <v>100</v>
      </c>
      <c r="B29" s="70"/>
      <c r="C29" s="70"/>
    </row>
    <row r="31" spans="1:5" x14ac:dyDescent="0.25">
      <c r="A31" s="71" t="s">
        <v>82</v>
      </c>
      <c r="B31" s="69" t="s">
        <v>87</v>
      </c>
      <c r="C31" s="69" t="s">
        <v>88</v>
      </c>
    </row>
    <row r="32" spans="1:5" x14ac:dyDescent="0.25">
      <c r="A32" s="71"/>
      <c r="B32" s="69"/>
      <c r="C32" s="69"/>
    </row>
    <row r="33" spans="1:3" x14ac:dyDescent="0.25">
      <c r="A33" s="41" t="s">
        <v>12</v>
      </c>
      <c r="B33" s="46">
        <v>1</v>
      </c>
      <c r="C33" s="46">
        <v>2</v>
      </c>
    </row>
    <row r="34" spans="1:3" x14ac:dyDescent="0.25">
      <c r="A34" s="41" t="s">
        <v>14</v>
      </c>
      <c r="B34" s="46">
        <v>1</v>
      </c>
      <c r="C34" s="46">
        <v>1</v>
      </c>
    </row>
    <row r="36" spans="1:3" x14ac:dyDescent="0.25">
      <c r="A36" s="4" t="s">
        <v>94</v>
      </c>
      <c r="B36" s="5" t="s">
        <v>83</v>
      </c>
    </row>
    <row r="37" spans="1:3" x14ac:dyDescent="0.25">
      <c r="A37" s="41" t="s">
        <v>65</v>
      </c>
      <c r="B37" s="46">
        <v>1</v>
      </c>
    </row>
    <row r="38" spans="1:3" x14ac:dyDescent="0.25">
      <c r="A38" s="41" t="s">
        <v>70</v>
      </c>
      <c r="B38" s="46">
        <v>1</v>
      </c>
    </row>
    <row r="39" spans="1:3" x14ac:dyDescent="0.25">
      <c r="A39" s="7" t="s">
        <v>93</v>
      </c>
      <c r="B39" s="47" t="s">
        <v>93</v>
      </c>
    </row>
    <row r="41" spans="1:3" x14ac:dyDescent="0.25">
      <c r="A41" s="4" t="s">
        <v>98</v>
      </c>
      <c r="B41" s="5" t="s">
        <v>83</v>
      </c>
    </row>
    <row r="42" spans="1:3" x14ac:dyDescent="0.25">
      <c r="A42" s="41" t="s">
        <v>78</v>
      </c>
      <c r="B42" s="46">
        <v>1</v>
      </c>
    </row>
    <row r="43" spans="1:3" x14ac:dyDescent="0.25">
      <c r="A43" s="41" t="s">
        <v>79</v>
      </c>
      <c r="B43" s="46">
        <v>1</v>
      </c>
    </row>
    <row r="44" spans="1:3" x14ac:dyDescent="0.25">
      <c r="A44" s="7" t="s">
        <v>93</v>
      </c>
      <c r="B44" s="47" t="s">
        <v>93</v>
      </c>
    </row>
  </sheetData>
  <mergeCells count="13">
    <mergeCell ref="A1:D1"/>
    <mergeCell ref="A2:D2"/>
    <mergeCell ref="A4:A5"/>
    <mergeCell ref="B4:B5"/>
    <mergeCell ref="C4:C5"/>
    <mergeCell ref="D4:E4"/>
    <mergeCell ref="F4:F5"/>
    <mergeCell ref="E13:E14"/>
    <mergeCell ref="E21:E22"/>
    <mergeCell ref="A29:C29"/>
    <mergeCell ref="A31:A32"/>
    <mergeCell ref="B31:B32"/>
    <mergeCell ref="C31:C32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Simulação_da_alteração</vt:lpstr>
      <vt:lpstr>Extinção_criação</vt:lpstr>
      <vt:lpstr>Simulação_da_alteração!Area_de_impressao</vt:lpstr>
      <vt:lpstr>Simulação_da_alteração!Titulos_de_impressao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m380343</dc:creator>
  <cp:lastModifiedBy>Marina Morais Freitas (SEPLAG)</cp:lastModifiedBy>
  <cp:lastPrinted>2016-10-11T17:48:05Z</cp:lastPrinted>
  <dcterms:created xsi:type="dcterms:W3CDTF">2009-03-30T14:08:29Z</dcterms:created>
  <dcterms:modified xsi:type="dcterms:W3CDTF">2019-03-14T17:03:06Z</dcterms:modified>
</cp:coreProperties>
</file>